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5" l="1"/>
  <c r="F27" i="5" l="1"/>
  <c r="F28" i="5" s="1"/>
  <c r="G18" i="5"/>
  <c r="J16" i="5"/>
  <c r="G14" i="5"/>
  <c r="F17" i="5" s="1"/>
  <c r="J13" i="5"/>
  <c r="J12" i="5"/>
  <c r="J11" i="5"/>
  <c r="F29" i="5" l="1"/>
  <c r="K27" i="5"/>
  <c r="K28" i="5" s="1"/>
  <c r="K29" i="5" s="1"/>
  <c r="J14" i="5"/>
  <c r="J17" i="5" l="1"/>
  <c r="I17" i="5" s="1"/>
  <c r="I29" i="5"/>
</calcChain>
</file>

<file path=xl/sharedStrings.xml><?xml version="1.0" encoding="utf-8"?>
<sst xmlns="http://schemas.openxmlformats.org/spreadsheetml/2006/main" count="46" uniqueCount="43">
  <si>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</si>
  <si>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</si>
  <si>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</si>
  <si>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</si>
  <si>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</si>
  <si>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</si>
  <si>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</si>
  <si>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</si>
  <si>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</si>
  <si>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</si>
  <si>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</si>
  <si>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</si>
  <si>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</si>
  <si>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</si>
  <si>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</si>
  <si>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</si>
  <si>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</si>
  <si>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</si>
  <si>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</si>
  <si>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</si>
  <si>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</si>
  <si>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</si>
  <si>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</si>
  <si>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t>CESSNA C152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</si>
  <si>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</si>
  <si>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</si>
  <si>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</si>
  <si>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</si>
  <si>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</si>
  <si>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</si>
  <si>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</si>
  <si>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</si>
  <si>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Septembre 2020</t>
  </si>
  <si>
    <t>Max.</t>
  </si>
  <si>
    <t>Bagages</t>
  </si>
  <si>
    <t>L</t>
  </si>
  <si>
    <t>F-GJRZ</t>
  </si>
  <si>
    <t>(MTOW)</t>
  </si>
  <si>
    <t>à</t>
  </si>
  <si>
    <t>Ltr / h</t>
  </si>
  <si>
    <t>Conso :</t>
  </si>
  <si>
    <t>Référence : fiche de pesée du 11/04/2018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</si>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</sst>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vertical="center"/>
    </xf>
    <xf numFmtId="0" fontId="0" fillId="0" borderId="36" xfId="0" applyBorder="1" applyAlignment="1"/>
    <xf numFmtId="49" fontId="9" fillId="0" borderId="3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4" borderId="41" xfId="0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0.000</c:formatCode>
                <c:ptCount val="5"/>
                <c:pt idx="0">
                  <c:v>0.78600000000000003</c:v>
                </c:pt>
                <c:pt idx="1">
                  <c:v>0.78600000000000003</c:v>
                </c:pt>
                <c:pt idx="2">
                  <c:v>0.82899999999999996</c:v>
                </c:pt>
                <c:pt idx="3">
                  <c:v>0.92700000000000005</c:v>
                </c:pt>
                <c:pt idx="4">
                  <c:v>0.92700000000000005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500</c:v>
                </c:pt>
                <c:pt idx="1">
                  <c:v>612</c:v>
                </c:pt>
                <c:pt idx="2">
                  <c:v>758</c:v>
                </c:pt>
                <c:pt idx="3">
                  <c:v>758</c:v>
                </c:pt>
                <c:pt idx="4">
                  <c:v>500</c:v>
                </c:pt>
              </c:numCache>
            </c:numRef>
          </c:yVal>
          <c:smooth val="0"/>
        </c:ser>
        <c:ser>
          <c:idx val="2"/>
          <c:order val="1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Centrage'!$I$29</c:f>
              <c:numCache>
                <c:formatCode>0.00</c:formatCode>
                <c:ptCount val="1"/>
                <c:pt idx="0">
                  <c:v>0.89017319256048089</c:v>
                </c:pt>
              </c:numCache>
            </c:numRef>
          </c:xVal>
          <c:yVal>
            <c:numRef>
              <c:f>'Masse &amp; Centrage'!$F$29:$H$29</c:f>
              <c:numCache>
                <c:formatCode>0</c:formatCode>
                <c:ptCount val="3"/>
                <c:pt idx="0">
                  <c:v>715.1</c:v>
                </c:pt>
              </c:numCache>
            </c:numRef>
          </c:yVal>
          <c:smooth val="0"/>
        </c:ser>
        <c:ser>
          <c:idx val="1"/>
          <c:order val="2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Centrage'!$I$17</c:f>
              <c:numCache>
                <c:formatCode>0.0000</c:formatCode>
                <c:ptCount val="1"/>
                <c:pt idx="0">
                  <c:v>0.89879223805085873</c:v>
                </c:pt>
              </c:numCache>
            </c:numRef>
          </c:xVal>
          <c:yVal>
            <c:numRef>
              <c:f>'Masse &amp; Centrage'!$F$17:$H$17</c:f>
              <c:numCache>
                <c:formatCode>0</c:formatCode>
                <c:ptCount val="3"/>
                <c:pt idx="0">
                  <c:v>751.1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009888"/>
        <c:axId val="1462004992"/>
      </c:scatterChart>
      <c:valAx>
        <c:axId val="1462009888"/>
        <c:scaling>
          <c:orientation val="minMax"/>
          <c:max val="0.95000000000000007"/>
          <c:min val="0.77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2004992"/>
        <c:crosses val="autoZero"/>
        <c:crossBetween val="midCat"/>
      </c:valAx>
      <c:valAx>
        <c:axId val="146200499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200988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95903984447754687"/>
          <c:h val="7.1054735707705416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60961</xdr:colOff>
      <xdr:row>1</xdr:row>
      <xdr:rowOff>27940</xdr:rowOff>
    </xdr:from>
    <xdr:to>
      <xdr:col>3</xdr:col>
      <xdr:colOff>157717</xdr:colOff>
      <xdr:row>4</xdr:row>
      <xdr:rowOff>12701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11" y="148590"/>
          <a:ext cx="1303256" cy="537211"/>
        </a:xfrm>
        <a:prstGeom prst="rect">
          <a:avLst/>
        </a:prstGeom>
      </xdr:spPr>
    </xdr:pic>
    <xdr:clientData/>
  </xdr:twoCellAnchor>
  <xdr:twoCellAnchor>
    <xdr:from>
      <xdr:col>0</xdr:col>
      <xdr:colOff>115362</xdr:colOff>
      <xdr:row>25</xdr:row>
      <xdr:rowOff>90819</xdr:rowOff>
    </xdr:from>
    <xdr:to>
      <xdr:col>11</xdr:col>
      <xdr:colOff>9458</xdr:colOff>
      <xdr:row>36</xdr:row>
      <xdr:rowOff>267143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topLeftCell="A4" zoomScale="120" zoomScaleNormal="120" workbookViewId="0">
      <selection activeCell="F24" sqref="F24"/>
    </sheetView>
  </sheetViews>
  <sheetFormatPr baseColWidth="10" defaultRowHeight="14.4" x14ac:dyDescent="0.3"/>
  <cols>
    <col min="1" max="1" width="1.77734375" customWidth="1"/>
    <col min="2" max="2" width="12.44140625" customWidth="1"/>
    <col min="3" max="3" width="5.21875" bestFit="1" customWidth="1"/>
    <col min="4" max="4" width="4" bestFit="1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67" t="s">
        <v>7</v>
      </c>
      <c r="G2" s="67"/>
      <c r="H2" s="67"/>
      <c r="I2" s="67"/>
      <c r="J2" s="67"/>
      <c r="K2" s="67"/>
      <c r="L2" s="12"/>
    </row>
    <row r="3" spans="1:12" ht="14.4" customHeight="1" x14ac:dyDescent="0.3">
      <c r="A3" s="10"/>
      <c r="B3" s="11"/>
      <c r="C3" s="11"/>
      <c r="D3" s="11"/>
      <c r="E3" s="11"/>
      <c r="F3" s="67"/>
      <c r="G3" s="67"/>
      <c r="H3" s="67"/>
      <c r="I3" s="67"/>
      <c r="J3" s="67"/>
      <c r="K3" s="67"/>
      <c r="L3" s="12"/>
    </row>
    <row r="4" spans="1:12" ht="14.4" customHeight="1" x14ac:dyDescent="0.3">
      <c r="A4" s="10"/>
      <c r="B4" s="11"/>
      <c r="C4" s="11"/>
      <c r="D4" s="11"/>
      <c r="E4" s="11"/>
      <c r="F4" s="67"/>
      <c r="G4" s="67"/>
      <c r="H4" s="67"/>
      <c r="I4" s="67"/>
      <c r="J4" s="67"/>
      <c r="K4" s="67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68" t="s">
        <v>23</v>
      </c>
      <c r="C6" s="68"/>
      <c r="D6" s="68"/>
      <c r="E6" s="68"/>
      <c r="F6" s="68"/>
      <c r="G6" s="68"/>
      <c r="H6" s="68" t="s">
        <v>36</v>
      </c>
      <c r="I6" s="68"/>
      <c r="J6" s="68"/>
      <c r="K6" s="68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66" t="s">
        <v>6</v>
      </c>
      <c r="C8" s="66"/>
      <c r="D8" s="66"/>
      <c r="E8" s="66"/>
      <c r="F8" s="34"/>
      <c r="G8" s="69" t="s">
        <v>13</v>
      </c>
      <c r="H8" s="69"/>
      <c r="I8" s="69"/>
      <c r="J8" s="62">
        <v>0.72</v>
      </c>
      <c r="K8" s="62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2"/>
      <c r="D10" s="32"/>
      <c r="E10" s="32"/>
      <c r="F10" s="55" t="s">
        <v>25</v>
      </c>
      <c r="G10" s="56"/>
      <c r="H10" s="57"/>
      <c r="I10" s="22" t="s">
        <v>26</v>
      </c>
      <c r="J10" s="58" t="s">
        <v>27</v>
      </c>
      <c r="K10" s="59"/>
      <c r="L10" s="15"/>
    </row>
    <row r="11" spans="1:12" s="1" customFormat="1" ht="30" customHeight="1" x14ac:dyDescent="0.3">
      <c r="A11" s="14"/>
      <c r="B11" s="63" t="s">
        <v>0</v>
      </c>
      <c r="C11" s="64"/>
      <c r="D11" s="64"/>
      <c r="E11" s="65"/>
      <c r="F11" s="70">
        <v>75</v>
      </c>
      <c r="G11" s="71"/>
      <c r="H11" s="72"/>
      <c r="I11" s="47">
        <v>1</v>
      </c>
      <c r="J11" s="60">
        <f>F11*I11</f>
        <v>75</v>
      </c>
      <c r="K11" s="61"/>
      <c r="L11" s="15"/>
    </row>
    <row r="12" spans="1:12" s="1" customFormat="1" ht="30" customHeight="1" x14ac:dyDescent="0.3">
      <c r="A12" s="14"/>
      <c r="B12" s="63" t="s">
        <v>24</v>
      </c>
      <c r="C12" s="64"/>
      <c r="D12" s="64"/>
      <c r="E12" s="65"/>
      <c r="F12" s="70">
        <v>55</v>
      </c>
      <c r="G12" s="71"/>
      <c r="H12" s="72"/>
      <c r="I12" s="47">
        <v>1</v>
      </c>
      <c r="J12" s="60">
        <f>F12*I12</f>
        <v>55</v>
      </c>
      <c r="K12" s="61"/>
      <c r="L12" s="15"/>
    </row>
    <row r="13" spans="1:12" s="1" customFormat="1" ht="30" customHeight="1" x14ac:dyDescent="0.3">
      <c r="A13" s="14"/>
      <c r="B13" s="33" t="s">
        <v>34</v>
      </c>
      <c r="C13" s="41" t="s">
        <v>33</v>
      </c>
      <c r="D13" s="41">
        <v>54</v>
      </c>
      <c r="E13" s="42" t="s">
        <v>3</v>
      </c>
      <c r="F13" s="70">
        <v>25</v>
      </c>
      <c r="G13" s="71"/>
      <c r="H13" s="72"/>
      <c r="I13" s="47">
        <v>1.63</v>
      </c>
      <c r="J13" s="60">
        <f>F13*I13</f>
        <v>40.75</v>
      </c>
      <c r="K13" s="61"/>
      <c r="L13" s="15"/>
    </row>
    <row r="14" spans="1:12" s="1" customFormat="1" ht="15" customHeight="1" x14ac:dyDescent="0.3">
      <c r="A14" s="14"/>
      <c r="B14" s="92" t="s">
        <v>4</v>
      </c>
      <c r="C14" s="85" t="s">
        <v>33</v>
      </c>
      <c r="D14" s="85">
        <v>86</v>
      </c>
      <c r="E14" s="94" t="s">
        <v>35</v>
      </c>
      <c r="F14" s="17" t="s">
        <v>5</v>
      </c>
      <c r="G14" s="73">
        <f>F15*$J$8</f>
        <v>57.599999999999994</v>
      </c>
      <c r="H14" s="74"/>
      <c r="I14" s="87">
        <v>1.07</v>
      </c>
      <c r="J14" s="115">
        <f>G14*I14</f>
        <v>61.631999999999998</v>
      </c>
      <c r="K14" s="116"/>
      <c r="L14" s="15"/>
    </row>
    <row r="15" spans="1:12" s="1" customFormat="1" ht="15" customHeight="1" x14ac:dyDescent="0.3">
      <c r="A15" s="14"/>
      <c r="B15" s="93"/>
      <c r="C15" s="86"/>
      <c r="D15" s="86"/>
      <c r="E15" s="95"/>
      <c r="F15" s="23">
        <v>80</v>
      </c>
      <c r="G15" s="75"/>
      <c r="H15" s="76"/>
      <c r="I15" s="88"/>
      <c r="J15" s="117"/>
      <c r="K15" s="118"/>
      <c r="L15" s="15"/>
    </row>
    <row r="16" spans="1:12" s="1" customFormat="1" ht="30" customHeight="1" thickBot="1" x14ac:dyDescent="0.35">
      <c r="A16" s="14"/>
      <c r="B16" s="78" t="s">
        <v>1</v>
      </c>
      <c r="C16" s="79"/>
      <c r="D16" s="79"/>
      <c r="E16" s="80"/>
      <c r="F16" s="101">
        <v>538.5</v>
      </c>
      <c r="G16" s="102"/>
      <c r="H16" s="103"/>
      <c r="I16" s="48">
        <v>0.82210000000000005</v>
      </c>
      <c r="J16" s="119">
        <f>F16*I16</f>
        <v>442.70085</v>
      </c>
      <c r="K16" s="120"/>
      <c r="L16" s="15"/>
    </row>
    <row r="17" spans="1:12" s="1" customFormat="1" ht="30" customHeight="1" thickTop="1" thickBot="1" x14ac:dyDescent="0.35">
      <c r="A17" s="14"/>
      <c r="B17" s="81" t="s">
        <v>2</v>
      </c>
      <c r="C17" s="82"/>
      <c r="D17" s="82"/>
      <c r="E17" s="83"/>
      <c r="F17" s="104">
        <f>F11+F12+F13+G14+F16</f>
        <v>751.1</v>
      </c>
      <c r="G17" s="105"/>
      <c r="H17" s="106"/>
      <c r="I17" s="49">
        <f>J17/F17</f>
        <v>0.89879223805085873</v>
      </c>
      <c r="J17" s="121">
        <f>SUM(J11:K16)</f>
        <v>675.08285000000001</v>
      </c>
      <c r="K17" s="122"/>
      <c r="L17" s="15"/>
    </row>
    <row r="18" spans="1:12" s="1" customFormat="1" ht="15" thickBot="1" x14ac:dyDescent="0.35">
      <c r="A18" s="14"/>
      <c r="B18" s="16"/>
      <c r="C18" s="16"/>
      <c r="D18" s="16"/>
      <c r="E18" s="16"/>
      <c r="F18" s="25" t="s">
        <v>21</v>
      </c>
      <c r="G18" s="26">
        <f>I20</f>
        <v>758</v>
      </c>
      <c r="H18" s="27" t="s">
        <v>3</v>
      </c>
      <c r="I18" s="3"/>
      <c r="J18" s="2"/>
      <c r="K18" s="2"/>
      <c r="L18" s="15"/>
    </row>
    <row r="19" spans="1:12" s="1" customFormat="1" ht="4.8" customHeight="1" x14ac:dyDescent="0.3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5"/>
    </row>
    <row r="20" spans="1:12" s="1" customFormat="1" x14ac:dyDescent="0.3">
      <c r="A20" s="14"/>
      <c r="B20" s="84" t="s">
        <v>8</v>
      </c>
      <c r="C20" s="84"/>
      <c r="D20" s="84"/>
      <c r="E20" s="84"/>
      <c r="F20" s="84"/>
      <c r="G20" s="84"/>
      <c r="H20" s="84"/>
      <c r="I20" s="39">
        <v>758</v>
      </c>
      <c r="J20" s="44" t="s">
        <v>3</v>
      </c>
      <c r="K20" s="40" t="s">
        <v>37</v>
      </c>
      <c r="L20" s="15"/>
    </row>
    <row r="21" spans="1:12" s="1" customFormat="1" ht="15" customHeight="1" x14ac:dyDescent="0.3">
      <c r="A21" s="14"/>
      <c r="B21" s="109" t="s">
        <v>30</v>
      </c>
      <c r="C21" s="109"/>
      <c r="D21" s="109"/>
      <c r="E21" s="109"/>
      <c r="F21" s="109"/>
      <c r="G21" s="109"/>
      <c r="H21" s="109"/>
      <c r="I21" s="43">
        <v>0.78500000000000003</v>
      </c>
      <c r="J21" s="44" t="s">
        <v>38</v>
      </c>
      <c r="K21" s="44">
        <v>0.92700000000000005</v>
      </c>
      <c r="L21" s="15"/>
    </row>
    <row r="22" spans="1:12" s="1" customFormat="1" ht="4.95" customHeight="1" thickBot="1" x14ac:dyDescent="0.35">
      <c r="A22" s="14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5"/>
    </row>
    <row r="23" spans="1:12" s="1" customFormat="1" ht="15" customHeight="1" thickBot="1" x14ac:dyDescent="0.35">
      <c r="A23" s="14"/>
      <c r="B23" s="99" t="s">
        <v>15</v>
      </c>
      <c r="C23" s="100"/>
      <c r="D23" s="100"/>
      <c r="E23" s="100"/>
      <c r="F23" s="24">
        <v>2</v>
      </c>
      <c r="G23" s="19" t="s">
        <v>14</v>
      </c>
      <c r="H23" s="18"/>
      <c r="I23" s="46" t="s">
        <v>40</v>
      </c>
      <c r="J23" s="24">
        <v>25</v>
      </c>
      <c r="K23" s="54" t="s">
        <v>39</v>
      </c>
      <c r="L23" s="15"/>
    </row>
    <row r="24" spans="1:12" s="1" customFormat="1" ht="3.6" customHeight="1" thickBot="1" x14ac:dyDescent="0.35">
      <c r="A24" s="14"/>
      <c r="B24" s="45"/>
      <c r="C24" s="45"/>
      <c r="D24" s="45"/>
      <c r="E24" s="45"/>
      <c r="F24" s="51"/>
      <c r="G24" s="52"/>
      <c r="H24" s="52"/>
      <c r="I24" s="53"/>
      <c r="J24" s="51"/>
      <c r="K24" s="50"/>
      <c r="L24" s="15"/>
    </row>
    <row r="25" spans="1:12" s="1" customFormat="1" ht="15" customHeight="1" thickBot="1" x14ac:dyDescent="0.35">
      <c r="A25" s="14"/>
      <c r="B25" s="111" t="s">
        <v>42</v>
      </c>
      <c r="C25" s="112"/>
      <c r="D25" s="112"/>
      <c r="E25" s="112"/>
      <c r="F25" s="112"/>
      <c r="G25" s="112"/>
      <c r="H25" s="112"/>
      <c r="I25" s="112"/>
      <c r="J25" s="113">
        <f>F15/J23/24</f>
        <v>0.13333333333333333</v>
      </c>
      <c r="K25" s="114"/>
      <c r="L25" s="15"/>
    </row>
    <row r="26" spans="1:12" s="1" customFormat="1" ht="15" customHeight="1" x14ac:dyDescent="0.3">
      <c r="A26" s="14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5"/>
    </row>
    <row r="27" spans="1:12" s="1" customFormat="1" ht="15" customHeight="1" x14ac:dyDescent="0.3">
      <c r="A27" s="14"/>
      <c r="B27" s="18" t="s">
        <v>19</v>
      </c>
      <c r="C27" s="18"/>
      <c r="D27" s="18"/>
      <c r="E27" s="18"/>
      <c r="F27" s="110">
        <f>F23*J23</f>
        <v>50</v>
      </c>
      <c r="G27" s="110"/>
      <c r="H27" s="18"/>
      <c r="I27" s="18" t="s">
        <v>16</v>
      </c>
      <c r="J27" s="18"/>
      <c r="K27" s="28">
        <f>F15-F27</f>
        <v>30</v>
      </c>
      <c r="L27" s="15"/>
    </row>
    <row r="28" spans="1:12" s="1" customFormat="1" ht="15" customHeight="1" x14ac:dyDescent="0.3">
      <c r="A28" s="14"/>
      <c r="B28" s="18" t="s">
        <v>20</v>
      </c>
      <c r="C28" s="18"/>
      <c r="D28" s="18"/>
      <c r="E28" s="18"/>
      <c r="F28" s="110">
        <f>F27*J8</f>
        <v>36</v>
      </c>
      <c r="G28" s="110"/>
      <c r="H28" s="18"/>
      <c r="I28" s="18" t="s">
        <v>17</v>
      </c>
      <c r="J28" s="18"/>
      <c r="K28" s="20">
        <f>K27*J8</f>
        <v>21.599999999999998</v>
      </c>
      <c r="L28" s="15"/>
    </row>
    <row r="29" spans="1:12" s="1" customFormat="1" ht="15" customHeight="1" x14ac:dyDescent="0.3">
      <c r="A29" s="14"/>
      <c r="B29" s="89" t="s">
        <v>18</v>
      </c>
      <c r="C29" s="90"/>
      <c r="D29" s="90"/>
      <c r="E29" s="91"/>
      <c r="F29" s="96">
        <f>F17-F28</f>
        <v>715.1</v>
      </c>
      <c r="G29" s="97"/>
      <c r="H29" s="98"/>
      <c r="I29" s="21">
        <f>K29/F29</f>
        <v>0.89017319256048089</v>
      </c>
      <c r="J29" s="21"/>
      <c r="K29" s="5">
        <f>J11+J12+J13+J16+(K28*I14)</f>
        <v>636.56284999999991</v>
      </c>
      <c r="L29" s="15"/>
    </row>
    <row r="30" spans="1:12" s="1" customFormat="1" ht="15" customHeight="1" x14ac:dyDescent="0.3">
      <c r="A30" s="14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5"/>
    </row>
    <row r="31" spans="1:12" s="1" customFormat="1" ht="15" customHeight="1" x14ac:dyDescent="0.3">
      <c r="A31" s="1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5"/>
    </row>
    <row r="32" spans="1:12" s="1" customFormat="1" ht="15" customHeight="1" x14ac:dyDescent="0.3">
      <c r="A32" s="14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5"/>
    </row>
    <row r="33" spans="1:12" s="1" customFormat="1" ht="15" customHeight="1" x14ac:dyDescent="0.3">
      <c r="A33" s="1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5"/>
    </row>
    <row r="34" spans="1:12" s="1" customFormat="1" ht="15" customHeight="1" x14ac:dyDescent="0.3">
      <c r="A34" s="14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5"/>
    </row>
    <row r="35" spans="1:12" s="1" customFormat="1" ht="15" customHeight="1" x14ac:dyDescent="0.3">
      <c r="A35" s="1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5"/>
    </row>
    <row r="36" spans="1:12" s="1" customFormat="1" ht="15" customHeight="1" x14ac:dyDescent="0.3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5"/>
    </row>
    <row r="37" spans="1:12" s="1" customFormat="1" ht="23.4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8.600000000000001" customHeight="1" x14ac:dyDescent="0.3">
      <c r="A38" s="14"/>
      <c r="B38" s="107" t="s">
        <v>9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5"/>
    </row>
    <row r="39" spans="1:12" s="1" customFormat="1" ht="28.8" customHeight="1" x14ac:dyDescent="0.3">
      <c r="A39" s="14"/>
      <c r="B39" s="108" t="s">
        <v>10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5"/>
    </row>
    <row r="40" spans="1:12" ht="15" customHeight="1" thickBot="1" x14ac:dyDescent="0.35">
      <c r="A40" s="37"/>
      <c r="B40" s="38" t="s">
        <v>32</v>
      </c>
      <c r="C40" s="77" t="s">
        <v>41</v>
      </c>
      <c r="D40" s="77"/>
      <c r="E40" s="77"/>
      <c r="F40" s="77"/>
      <c r="G40" s="77"/>
      <c r="H40" s="77"/>
      <c r="I40" s="77"/>
      <c r="J40" s="77"/>
      <c r="K40" s="35" t="s">
        <v>22</v>
      </c>
      <c r="L40" s="36"/>
    </row>
    <row r="41" spans="1:12" ht="15" thickTop="1" x14ac:dyDescent="0.3"/>
  </sheetData>
  <sheetProtection algorithmName="SHA-512" hashValue="yclvduUk4XqDGvHygrJp2s0FUhbAnTKujzwsyI8lGnlFqoN+kwqUTWnbSrq8mwisvvhib0pAeOweFgzj6xJd4A==" saltValue="gXBQt+LWxv3Wgly4IiSBKQ==" spinCount="100000" sheet="1" objects="1" scenarios="1" selectLockedCells="1"/>
  <protectedRanges>
    <protectedRange sqref="F11:H13 F15 F23 J23" name="Plage1"/>
  </protectedRanges>
  <mergeCells count="41">
    <mergeCell ref="J13:K13"/>
    <mergeCell ref="J14:K15"/>
    <mergeCell ref="J16:K16"/>
    <mergeCell ref="J17:K17"/>
    <mergeCell ref="F16:H16"/>
    <mergeCell ref="F17:H17"/>
    <mergeCell ref="B38:K38"/>
    <mergeCell ref="B39:K39"/>
    <mergeCell ref="B21:H21"/>
    <mergeCell ref="F27:G27"/>
    <mergeCell ref="F28:G28"/>
    <mergeCell ref="B25:I25"/>
    <mergeCell ref="J25:K25"/>
    <mergeCell ref="F13:H13"/>
    <mergeCell ref="G14:H15"/>
    <mergeCell ref="C40:J40"/>
    <mergeCell ref="F11:H11"/>
    <mergeCell ref="B11:E11"/>
    <mergeCell ref="B16:E16"/>
    <mergeCell ref="B17:E17"/>
    <mergeCell ref="B20:H20"/>
    <mergeCell ref="C14:C15"/>
    <mergeCell ref="I14:I15"/>
    <mergeCell ref="B29:E29"/>
    <mergeCell ref="B14:B15"/>
    <mergeCell ref="D14:D15"/>
    <mergeCell ref="E14:E15"/>
    <mergeCell ref="F29:H29"/>
    <mergeCell ref="B23:E23"/>
    <mergeCell ref="F2:K4"/>
    <mergeCell ref="B6:G6"/>
    <mergeCell ref="H6:K6"/>
    <mergeCell ref="G8:I8"/>
    <mergeCell ref="F12:H12"/>
    <mergeCell ref="J12:K12"/>
    <mergeCell ref="F10:H10"/>
    <mergeCell ref="J10:K10"/>
    <mergeCell ref="J11:K11"/>
    <mergeCell ref="J8:K8"/>
    <mergeCell ref="B12:E12"/>
    <mergeCell ref="B8:E8"/>
  </mergeCells>
  <conditionalFormatting sqref="F17:H17">
    <cfRule type="cellIs" dxfId="6" priority="6" operator="lessThanOrEqual">
      <formula>$G$18</formula>
    </cfRule>
    <cfRule type="cellIs" dxfId="5" priority="7" operator="greaterThan">
      <formula>$G$18</formula>
    </cfRule>
  </conditionalFormatting>
  <conditionalFormatting sqref="I17">
    <cfRule type="cellIs" dxfId="4" priority="5" operator="notBetween">
      <formula>$I$21</formula>
      <formula>$K$21</formula>
    </cfRule>
  </conditionalFormatting>
  <conditionalFormatting sqref="F13:H13">
    <cfRule type="cellIs" dxfId="3" priority="3" operator="greaterThan">
      <formula>$D$13</formula>
    </cfRule>
  </conditionalFormatting>
  <conditionalFormatting sqref="F15">
    <cfRule type="cellIs" dxfId="2" priority="2" operator="greaterThan">
      <formula>$D$14</formula>
    </cfRule>
  </conditionalFormatting>
  <conditionalFormatting sqref="F23">
    <cfRule type="cellIs" dxfId="1" priority="8" operator="greaterThanOrEqual">
      <formula>$F$15/$J$23</formula>
    </cfRule>
  </conditionalFormatting>
  <conditionalFormatting sqref="F24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6" sqref="A6"/>
    </sheetView>
  </sheetViews>
  <sheetFormatPr baseColWidth="10" defaultRowHeight="14.4" x14ac:dyDescent="0.3"/>
  <sheetData>
    <row r="1" spans="1:6" x14ac:dyDescent="0.3">
      <c r="A1" t="s">
        <v>11</v>
      </c>
      <c r="B1" s="6">
        <v>0.78600000000000003</v>
      </c>
      <c r="C1" s="6">
        <v>0.78600000000000003</v>
      </c>
      <c r="D1" s="6">
        <v>0.82899999999999996</v>
      </c>
      <c r="E1" s="6">
        <v>0.92700000000000005</v>
      </c>
      <c r="F1" s="6">
        <v>0.92700000000000005</v>
      </c>
    </row>
    <row r="2" spans="1:6" x14ac:dyDescent="0.3">
      <c r="B2">
        <v>500</v>
      </c>
      <c r="C2">
        <v>612</v>
      </c>
      <c r="D2">
        <v>758</v>
      </c>
      <c r="E2">
        <v>758</v>
      </c>
      <c r="F2">
        <v>500</v>
      </c>
    </row>
    <row r="4" spans="1:6" x14ac:dyDescent="0.3">
      <c r="A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29" t="s">
        <v>28</v>
      </c>
    </row>
    <row r="3" spans="1:2" ht="28.8" x14ac:dyDescent="0.3">
      <c r="B3" s="30" t="s">
        <v>29</v>
      </c>
    </row>
    <row r="4" spans="1:2" ht="58.2" customHeight="1" x14ac:dyDescent="0.3">
      <c r="B4" s="30" t="s">
        <v>31</v>
      </c>
    </row>
    <row r="5" spans="1:2" x14ac:dyDescent="0.3">
      <c r="B5" s="31"/>
    </row>
    <row r="6" spans="1:2" x14ac:dyDescent="0.3">
      <c r="B6" s="31"/>
    </row>
    <row r="7" spans="1:2" x14ac:dyDescent="0.3">
      <c r="B7" s="31"/>
    </row>
    <row r="8" spans="1:2" x14ac:dyDescent="0.3">
      <c r="B8" s="31"/>
    </row>
    <row r="9" spans="1:2" x14ac:dyDescent="0.3">
      <c r="B9" s="31"/>
    </row>
    <row r="10" spans="1:2" x14ac:dyDescent="0.3">
      <c r="B10" s="31"/>
    </row>
    <row r="11" spans="1:2" x14ac:dyDescent="0.3">
      <c r="B11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2020-09-07T13:45:15Z</cp:lastPrinted>
  <dcterms:created xsi:type="dcterms:W3CDTF">2020-09-06T07:45:35Z</dcterms:created>
  <dcterms:modified xsi:type="dcterms:W3CDTF">2020-09-15T20:41:12Z</dcterms:modified>
</cp:coreProperties>
</file>