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ERO\ACHR\Masse &amp; Centrage\"/>
    </mc:Choice>
  </mc:AlternateContent>
  <bookViews>
    <workbookView xWindow="0" yWindow="0" windowWidth="23040" windowHeight="9972"/>
  </bookViews>
  <sheets>
    <sheet name="Masse &amp; Centrage" sheetId="5" r:id="rId1"/>
    <sheet name="Définition enveloppe centrage" sheetId="3" r:id="rId2"/>
    <sheet name="Commentaires" sheetId="4" r:id="rId3"/>
  </sheets>
  <definedNames>
    <definedName name="_xlnm.Print_Area" localSheetId="0">'Masse &amp; Centrage'!$A$1:$L$40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5" l="1"/>
  <c r="D27" i="5" l="1"/>
  <c r="D28" i="5" s="1"/>
  <c r="G18" i="5"/>
  <c r="J16" i="5"/>
  <c r="G14" i="5"/>
  <c r="F17" i="5" s="1"/>
  <c r="J13" i="5"/>
  <c r="J12" i="5"/>
  <c r="J11" i="5"/>
  <c r="F29" i="5" l="1"/>
  <c r="K27" i="5"/>
  <c r="K28" i="5" s="1"/>
  <c r="K29" i="5" s="1"/>
  <c r="J14" i="5"/>
  <c r="J17" i="5" l="1"/>
  <c r="I17" i="5" s="1"/>
  <c r="I29" i="5"/>
</calcChain>
</file>

<file path=xl/sharedStrings.xml><?xml version="1.0" encoding="utf-8"?>
<sst xmlns="http://schemas.openxmlformats.org/spreadsheetml/2006/main" count="46" uniqueCount="43">
  <si>
    <t>Pilote</t>
  </si>
  <si>
    <t>Masse à vide</t>
  </si>
  <si>
    <t>TOTAL</t>
  </si>
  <si>
    <t>kg</t>
  </si>
  <si>
    <t>Essence ailes</t>
  </si>
  <si>
    <t>Litres</t>
  </si>
  <si>
    <t>Cellules "bleues" à remplir</t>
  </si>
  <si>
    <t>DEVIS
MASSE &amp; CENTRAGE</t>
  </si>
  <si>
    <t>Masse maximale autorisée au décollage :</t>
  </si>
  <si>
    <r>
      <rPr>
        <b/>
        <u/>
        <sz val="11"/>
        <color rgb="FFFF0000"/>
        <rFont val="Calibri"/>
        <family val="2"/>
        <scheme val="minor"/>
      </rPr>
      <t>ATTENTION</t>
    </r>
    <r>
      <rPr>
        <sz val="11"/>
        <color rgb="FFFF0000"/>
        <rFont val="Calibri"/>
        <family val="2"/>
        <scheme val="minor"/>
      </rPr>
      <t xml:space="preserve"> : Vous devez vous assurer de la validité de ce document.</t>
    </r>
  </si>
  <si>
    <t>(conformité avec les bras de levier et la masse à vide de la fiche de pesée en vigueur de l'appareil --&gt; voir papiers avion)</t>
  </si>
  <si>
    <t>Cat,N</t>
  </si>
  <si>
    <t>Cat,U</t>
  </si>
  <si>
    <t>Densité carburant :</t>
  </si>
  <si>
    <t>hrs</t>
  </si>
  <si>
    <t>Temps de Vol estimé :</t>
  </si>
  <si>
    <t>TOTAL à l'ARRIVEE</t>
  </si>
  <si>
    <t>Délestage en kg :</t>
  </si>
  <si>
    <t>≤</t>
  </si>
  <si>
    <t>Alexis FUCHS</t>
  </si>
  <si>
    <t>Passager Avant</t>
  </si>
  <si>
    <r>
      <t xml:space="preserve">Masse
</t>
    </r>
    <r>
      <rPr>
        <sz val="11"/>
        <color theme="1"/>
        <rFont val="Calibri"/>
        <family val="2"/>
        <scheme val="minor"/>
      </rPr>
      <t>(kg)</t>
    </r>
  </si>
  <si>
    <r>
      <t xml:space="preserve">Bras de Levier
</t>
    </r>
    <r>
      <rPr>
        <sz val="11"/>
        <color theme="1"/>
        <rFont val="Calibri"/>
        <family val="2"/>
        <scheme val="minor"/>
      </rPr>
      <t>(m)</t>
    </r>
  </si>
  <si>
    <r>
      <t xml:space="preserve">Moment
</t>
    </r>
    <r>
      <rPr>
        <sz val="11"/>
        <color theme="1"/>
        <rFont val="Calibri"/>
        <family val="2"/>
        <scheme val="minor"/>
      </rPr>
      <t>(kg.m)</t>
    </r>
  </si>
  <si>
    <t>Commentaires :</t>
  </si>
  <si>
    <t>- Seules les cellules qui doivent être renseignées sont accessibles par l'utilisateur.
Toutes les autres sont protégées en écriture</t>
  </si>
  <si>
    <t>Limites de Centrage Avant / Arrière :</t>
  </si>
  <si>
    <t>- Les valeurs renseignées ou calculées qui ne remplissent pas les paramètres normaux ou compatibles sont automatiquement signalées à l'utilisateur par un remplissage en rouge de la cellule. (Masse de bagages, Masse Totale, Bras de Levier Total, Temps de Vol estimé par rapport à la quantité de carburant embarquée)</t>
  </si>
  <si>
    <t>Septembre 2020</t>
  </si>
  <si>
    <t>Max.</t>
  </si>
  <si>
    <t>Bagages</t>
  </si>
  <si>
    <t>L</t>
  </si>
  <si>
    <t>F-BHPY</t>
  </si>
  <si>
    <t>JODEL D112</t>
  </si>
  <si>
    <t xml:space="preserve">Délestage en litres : </t>
  </si>
  <si>
    <t>Carb ARR (L) :</t>
  </si>
  <si>
    <t>Carb ARR (kg) :</t>
  </si>
  <si>
    <t>(MTOW)</t>
  </si>
  <si>
    <t>à</t>
  </si>
  <si>
    <t>Référence : fiche de pesée du 13/08/2014</t>
  </si>
  <si>
    <t>Ltr /h</t>
  </si>
  <si>
    <t>Conso :</t>
  </si>
  <si>
    <t>AUTONOMIE MAXIMALE avec l'emport carburant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</si>
</sst>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h:mm;@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8"/>
      <color theme="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</font>
    <font>
      <sz val="8"/>
      <color theme="0" tint="-0.249977111117893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0" applyNumberFormat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4" fillId="0" borderId="0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7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2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3" borderId="30" xfId="0" applyFont="1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8" fillId="0" borderId="23" xfId="0" quotePrefix="1" applyFont="1" applyBorder="1" applyAlignment="1">
      <alignment horizontal="center" vertical="center"/>
    </xf>
    <xf numFmtId="0" fontId="2" fillId="0" borderId="21" xfId="0" quotePrefix="1" applyFont="1" applyBorder="1" applyAlignment="1">
      <alignment horizontal="left" vertical="center"/>
    </xf>
    <xf numFmtId="0" fontId="2" fillId="0" borderId="22" xfId="0" quotePrefix="1" applyFont="1" applyBorder="1" applyAlignment="1">
      <alignment horizontal="left" vertical="center"/>
    </xf>
    <xf numFmtId="0" fontId="11" fillId="0" borderId="0" xfId="0" applyFon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2" borderId="11" xfId="0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2" fillId="0" borderId="0" xfId="0" applyFont="1" applyFill="1" applyBorder="1" applyAlignment="1"/>
    <xf numFmtId="0" fontId="9" fillId="0" borderId="37" xfId="0" applyFont="1" applyBorder="1" applyAlignment="1">
      <alignment horizontal="right" vertical="center"/>
    </xf>
    <xf numFmtId="0" fontId="9" fillId="0" borderId="38" xfId="0" applyFont="1" applyBorder="1" applyAlignment="1">
      <alignment vertical="center"/>
    </xf>
    <xf numFmtId="0" fontId="0" fillId="0" borderId="36" xfId="0" applyBorder="1" applyAlignment="1"/>
    <xf numFmtId="49" fontId="9" fillId="0" borderId="37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65" fontId="0" fillId="0" borderId="2" xfId="0" applyNumberFormat="1" applyFont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3" fillId="0" borderId="15" xfId="0" applyNumberFormat="1" applyFont="1" applyBorder="1" applyAlignment="1" applyProtection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0" borderId="41" xfId="0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165" fontId="0" fillId="0" borderId="3" xfId="0" applyNumberFormat="1" applyFont="1" applyBorder="1" applyAlignment="1" applyProtection="1">
      <alignment horizontal="center" vertical="center"/>
    </xf>
    <xf numFmtId="165" fontId="0" fillId="0" borderId="30" xfId="0" applyNumberFormat="1" applyFont="1" applyBorder="1" applyAlignment="1" applyProtection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166" fontId="0" fillId="5" borderId="40" xfId="0" applyNumberFormat="1" applyFill="1" applyBorder="1" applyAlignment="1">
      <alignment horizontal="left" vertical="center"/>
    </xf>
    <xf numFmtId="166" fontId="0" fillId="5" borderId="41" xfId="0" applyNumberFormat="1" applyFill="1" applyBorder="1" applyAlignment="1">
      <alignment horizontal="left" vertical="center"/>
    </xf>
    <xf numFmtId="0" fontId="0" fillId="3" borderId="17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7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3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2" fontId="0" fillId="0" borderId="17" xfId="0" applyNumberFormat="1" applyFont="1" applyBorder="1" applyAlignment="1" applyProtection="1">
      <alignment horizontal="center" vertical="center"/>
    </xf>
    <xf numFmtId="2" fontId="0" fillId="0" borderId="49" xfId="0" applyNumberFormat="1" applyFont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/>
    </xf>
    <xf numFmtId="49" fontId="9" fillId="0" borderId="37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 applyProtection="1">
      <alignment horizontal="center" vertical="center"/>
    </xf>
    <xf numFmtId="2" fontId="0" fillId="0" borderId="50" xfId="0" applyNumberFormat="1" applyFont="1" applyBorder="1" applyAlignment="1" applyProtection="1">
      <alignment horizontal="center" vertical="center"/>
    </xf>
    <xf numFmtId="2" fontId="0" fillId="0" borderId="29" xfId="0" applyNumberFormat="1" applyFont="1" applyBorder="1" applyAlignment="1" applyProtection="1">
      <alignment horizontal="center" vertical="center"/>
    </xf>
    <xf numFmtId="2" fontId="0" fillId="0" borderId="51" xfId="0" applyNumberFormat="1" applyFont="1" applyBorder="1" applyAlignment="1" applyProtection="1">
      <alignment horizontal="center" vertical="center"/>
    </xf>
    <xf numFmtId="2" fontId="0" fillId="0" borderId="18" xfId="0" applyNumberFormat="1" applyFont="1" applyBorder="1" applyAlignment="1" applyProtection="1">
      <alignment horizontal="center" vertical="center"/>
    </xf>
    <xf numFmtId="2" fontId="0" fillId="0" borderId="52" xfId="0" applyNumberFormat="1" applyFont="1" applyBorder="1" applyAlignment="1" applyProtection="1">
      <alignment horizontal="center" vertical="center"/>
    </xf>
    <xf numFmtId="2" fontId="3" fillId="0" borderId="53" xfId="0" applyNumberFormat="1" applyFont="1" applyBorder="1" applyAlignment="1" applyProtection="1">
      <alignment horizontal="center" vertical="center"/>
    </xf>
    <xf numFmtId="2" fontId="3" fillId="0" borderId="54" xfId="0" applyNumberFormat="1" applyFont="1" applyBorder="1" applyAlignment="1" applyProtection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0" fillId="0" borderId="2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1" fontId="0" fillId="0" borderId="28" xfId="0" applyNumberFormat="1" applyFont="1" applyBorder="1" applyAlignment="1">
      <alignment horizontal="center" vertical="center"/>
    </xf>
    <xf numFmtId="0" fontId="2" fillId="0" borderId="42" xfId="0" applyFont="1" applyBorder="1" applyAlignment="1">
      <alignment horizontal="right" vertical="center"/>
    </xf>
    <xf numFmtId="0" fontId="2" fillId="0" borderId="44" xfId="0" applyFont="1" applyBorder="1" applyAlignment="1">
      <alignment horizontal="right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95579843564331"/>
          <c:y val="6.0706401766004413E-2"/>
          <c:w val="0.76458808320601712"/>
          <c:h val="0.64526255410126721"/>
        </c:manualLayout>
      </c:layout>
      <c:scatterChart>
        <c:scatterStyle val="lineMarker"/>
        <c:varyColors val="0"/>
        <c:ser>
          <c:idx val="0"/>
          <c:order val="0"/>
          <c:tx>
            <c:v>Cat N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'Définition enveloppe centrage'!$B$1:$F$1</c:f>
              <c:numCache>
                <c:formatCode>General</c:formatCode>
                <c:ptCount val="5"/>
                <c:pt idx="0">
                  <c:v>0.27</c:v>
                </c:pt>
                <c:pt idx="1">
                  <c:v>0.27</c:v>
                </c:pt>
                <c:pt idx="2" formatCode="0.000">
                  <c:v>0.54</c:v>
                </c:pt>
                <c:pt idx="3">
                  <c:v>0.54</c:v>
                </c:pt>
              </c:numCache>
            </c:numRef>
          </c:xVal>
          <c:yVal>
            <c:numRef>
              <c:f>'Définition enveloppe centrage'!$B$2:$F$2</c:f>
              <c:numCache>
                <c:formatCode>General</c:formatCode>
                <c:ptCount val="5"/>
                <c:pt idx="0">
                  <c:v>300</c:v>
                </c:pt>
                <c:pt idx="1">
                  <c:v>530</c:v>
                </c:pt>
                <c:pt idx="2">
                  <c:v>530</c:v>
                </c:pt>
                <c:pt idx="3">
                  <c:v>300</c:v>
                </c:pt>
                <c:pt idx="4">
                  <c:v>500</c:v>
                </c:pt>
              </c:numCache>
            </c:numRef>
          </c:yVal>
          <c:smooth val="0"/>
        </c:ser>
        <c:ser>
          <c:idx val="2"/>
          <c:order val="1"/>
          <c:tx>
            <c:v>Centrage Arrivée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'Masse &amp; Centrage'!$I$29</c:f>
              <c:numCache>
                <c:formatCode>0.00</c:formatCode>
                <c:ptCount val="1"/>
                <c:pt idx="0">
                  <c:v>0.44565714852270477</c:v>
                </c:pt>
              </c:numCache>
            </c:numRef>
          </c:xVal>
          <c:yVal>
            <c:numRef>
              <c:f>'Masse &amp; Centrage'!$F$29:$H$29</c:f>
              <c:numCache>
                <c:formatCode>0</c:formatCode>
                <c:ptCount val="3"/>
                <c:pt idx="0">
                  <c:v>504.3</c:v>
                </c:pt>
              </c:numCache>
            </c:numRef>
          </c:yVal>
          <c:smooth val="0"/>
        </c:ser>
        <c:ser>
          <c:idx val="1"/>
          <c:order val="2"/>
          <c:tx>
            <c:v>Centrage Départ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'Masse &amp; Centrage'!$I$17</c:f>
              <c:numCache>
                <c:formatCode>0.0000</c:formatCode>
                <c:ptCount val="1"/>
                <c:pt idx="0">
                  <c:v>0.42525052833813642</c:v>
                </c:pt>
              </c:numCache>
            </c:numRef>
          </c:xVal>
          <c:yVal>
            <c:numRef>
              <c:f>'Masse &amp; Centrage'!$F$17:$H$17</c:f>
              <c:numCache>
                <c:formatCode>0</c:formatCode>
                <c:ptCount val="3"/>
                <c:pt idx="0">
                  <c:v>520.5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95165152"/>
        <c:axId val="-1295161344"/>
      </c:scatterChart>
      <c:valAx>
        <c:axId val="-1295165152"/>
        <c:scaling>
          <c:orientation val="minMax"/>
          <c:max val="0.55000000000000004"/>
          <c:min val="0.26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Bras de Levier</a:t>
                </a:r>
                <a:r>
                  <a:rPr lang="fr-FR" baseline="0"/>
                  <a:t> Total (m)</a:t>
                </a:r>
                <a:endParaRPr lang="fr-F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95161344"/>
        <c:crosses val="autoZero"/>
        <c:crossBetween val="midCat"/>
      </c:valAx>
      <c:valAx>
        <c:axId val="-1295161344"/>
        <c:scaling>
          <c:orientation val="minMax"/>
          <c:max val="540"/>
          <c:min val="3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Masse Totale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95165152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734764118166097E-2"/>
          <c:y val="0.9013935964958022"/>
          <c:w val="0.95903984447754687"/>
          <c:h val="7.1054735707705416E-2"/>
        </c:manualLayout>
      </c:layout>
      <c:overlay val="0"/>
      <c:spPr>
        <a:noFill/>
        <a:ln w="12700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3810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60961</xdr:colOff>
      <xdr:row>1</xdr:row>
      <xdr:rowOff>27940</xdr:rowOff>
    </xdr:from>
    <xdr:to>
      <xdr:col>3</xdr:col>
      <xdr:colOff>164067</xdr:colOff>
      <xdr:row>4</xdr:row>
      <xdr:rowOff>12701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611" y="148590"/>
          <a:ext cx="1303256" cy="537211"/>
        </a:xfrm>
        <a:prstGeom prst="rect">
          <a:avLst/>
        </a:prstGeom>
      </xdr:spPr>
    </xdr:pic>
    <xdr:clientData/>
  </xdr:twoCellAnchor>
  <xdr:twoCellAnchor>
    <xdr:from>
      <xdr:col>1</xdr:col>
      <xdr:colOff>1062</xdr:colOff>
      <xdr:row>25</xdr:row>
      <xdr:rowOff>71769</xdr:rowOff>
    </xdr:from>
    <xdr:to>
      <xdr:col>11</xdr:col>
      <xdr:colOff>15808</xdr:colOff>
      <xdr:row>36</xdr:row>
      <xdr:rowOff>248093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showGridLines="0" tabSelected="1" topLeftCell="A5" zoomScale="120" zoomScaleNormal="120" workbookViewId="0">
      <selection activeCell="F23" sqref="F23"/>
    </sheetView>
  </sheetViews>
  <sheetFormatPr baseColWidth="10" defaultRowHeight="14.4" x14ac:dyDescent="0.3"/>
  <cols>
    <col min="1" max="1" width="1.77734375" customWidth="1"/>
    <col min="2" max="2" width="12.33203125" customWidth="1"/>
    <col min="3" max="3" width="5.21875" bestFit="1" customWidth="1"/>
    <col min="4" max="4" width="4" bestFit="1" customWidth="1"/>
    <col min="5" max="5" width="2.77734375" customWidth="1"/>
    <col min="6" max="6" width="5.33203125" customWidth="1"/>
    <col min="7" max="7" width="5.44140625" customWidth="1"/>
    <col min="8" max="8" width="4.77734375" customWidth="1"/>
    <col min="9" max="9" width="13.88671875" customWidth="1"/>
    <col min="10" max="10" width="3.77734375" customWidth="1"/>
    <col min="11" max="11" width="8.77734375" customWidth="1"/>
    <col min="12" max="12" width="1.77734375" customWidth="1"/>
  </cols>
  <sheetData>
    <row r="1" spans="1:12" ht="10.050000000000001" customHeight="1" thickTop="1" x14ac:dyDescent="0.3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9"/>
    </row>
    <row r="2" spans="1:12" ht="14.4" customHeight="1" x14ac:dyDescent="0.3">
      <c r="A2" s="10"/>
      <c r="B2" s="11"/>
      <c r="C2" s="11"/>
      <c r="D2" s="11"/>
      <c r="E2" s="11"/>
      <c r="F2" s="87" t="s">
        <v>7</v>
      </c>
      <c r="G2" s="87"/>
      <c r="H2" s="87"/>
      <c r="I2" s="87"/>
      <c r="J2" s="87"/>
      <c r="K2" s="87"/>
      <c r="L2" s="12"/>
    </row>
    <row r="3" spans="1:12" ht="14.4" customHeight="1" x14ac:dyDescent="0.3">
      <c r="A3" s="10"/>
      <c r="B3" s="11"/>
      <c r="C3" s="11"/>
      <c r="D3" s="11"/>
      <c r="E3" s="11"/>
      <c r="F3" s="87"/>
      <c r="G3" s="87"/>
      <c r="H3" s="87"/>
      <c r="I3" s="87"/>
      <c r="J3" s="87"/>
      <c r="K3" s="87"/>
      <c r="L3" s="12"/>
    </row>
    <row r="4" spans="1:12" ht="14.4" customHeight="1" x14ac:dyDescent="0.3">
      <c r="A4" s="10"/>
      <c r="B4" s="11"/>
      <c r="C4" s="11"/>
      <c r="D4" s="11"/>
      <c r="E4" s="11"/>
      <c r="F4" s="87"/>
      <c r="G4" s="87"/>
      <c r="H4" s="87"/>
      <c r="I4" s="87"/>
      <c r="J4" s="87"/>
      <c r="K4" s="87"/>
      <c r="L4" s="12"/>
    </row>
    <row r="5" spans="1:12" ht="4.95" customHeight="1" x14ac:dyDescent="0.3">
      <c r="A5" s="10"/>
      <c r="B5" s="11"/>
      <c r="C5" s="11"/>
      <c r="D5" s="11"/>
      <c r="E5" s="11"/>
      <c r="F5" s="13"/>
      <c r="G5" s="13"/>
      <c r="H5" s="13"/>
      <c r="I5" s="13"/>
      <c r="J5" s="13"/>
      <c r="K5" s="13"/>
      <c r="L5" s="12"/>
    </row>
    <row r="6" spans="1:12" ht="23.4" x14ac:dyDescent="0.45">
      <c r="A6" s="10"/>
      <c r="B6" s="88" t="s">
        <v>33</v>
      </c>
      <c r="C6" s="88"/>
      <c r="D6" s="88"/>
      <c r="E6" s="88"/>
      <c r="F6" s="88"/>
      <c r="G6" s="88"/>
      <c r="H6" s="88" t="s">
        <v>32</v>
      </c>
      <c r="I6" s="88"/>
      <c r="J6" s="88"/>
      <c r="K6" s="88"/>
      <c r="L6" s="12"/>
    </row>
    <row r="7" spans="1:12" ht="4.95" customHeigh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3">
      <c r="A8" s="10"/>
      <c r="B8" s="86" t="s">
        <v>6</v>
      </c>
      <c r="C8" s="86"/>
      <c r="D8" s="86"/>
      <c r="E8" s="86"/>
      <c r="F8" s="32"/>
      <c r="G8" s="89" t="s">
        <v>13</v>
      </c>
      <c r="H8" s="89"/>
      <c r="I8" s="89"/>
      <c r="J8" s="97">
        <v>0.72</v>
      </c>
      <c r="K8" s="97"/>
      <c r="L8" s="12"/>
    </row>
    <row r="9" spans="1:12" ht="4.95" customHeight="1" thickBot="1" x14ac:dyDescent="0.3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 s="1" customFormat="1" ht="30" customHeight="1" x14ac:dyDescent="0.3">
      <c r="A10" s="14"/>
      <c r="B10" s="4"/>
      <c r="C10" s="30"/>
      <c r="D10" s="30"/>
      <c r="E10" s="30"/>
      <c r="F10" s="90" t="s">
        <v>21</v>
      </c>
      <c r="G10" s="91"/>
      <c r="H10" s="92"/>
      <c r="I10" s="21" t="s">
        <v>22</v>
      </c>
      <c r="J10" s="93" t="s">
        <v>23</v>
      </c>
      <c r="K10" s="94"/>
      <c r="L10" s="15"/>
    </row>
    <row r="11" spans="1:12" s="1" customFormat="1" ht="30" customHeight="1" x14ac:dyDescent="0.3">
      <c r="A11" s="14"/>
      <c r="B11" s="83" t="s">
        <v>0</v>
      </c>
      <c r="C11" s="84"/>
      <c r="D11" s="84"/>
      <c r="E11" s="85"/>
      <c r="F11" s="80">
        <v>75</v>
      </c>
      <c r="G11" s="81"/>
      <c r="H11" s="82"/>
      <c r="I11" s="45">
        <v>0.57999999999999996</v>
      </c>
      <c r="J11" s="95">
        <f>F11*I11</f>
        <v>43.5</v>
      </c>
      <c r="K11" s="96"/>
      <c r="L11" s="15"/>
    </row>
    <row r="12" spans="1:12" s="1" customFormat="1" ht="30" customHeight="1" x14ac:dyDescent="0.3">
      <c r="A12" s="14"/>
      <c r="B12" s="83" t="s">
        <v>20</v>
      </c>
      <c r="C12" s="84"/>
      <c r="D12" s="84"/>
      <c r="E12" s="85"/>
      <c r="F12" s="80">
        <v>55</v>
      </c>
      <c r="G12" s="81"/>
      <c r="H12" s="82"/>
      <c r="I12" s="45">
        <v>0.57999999999999996</v>
      </c>
      <c r="J12" s="95">
        <f>F12*I12</f>
        <v>31.9</v>
      </c>
      <c r="K12" s="96"/>
      <c r="L12" s="15"/>
    </row>
    <row r="13" spans="1:12" s="1" customFormat="1" ht="30" customHeight="1" x14ac:dyDescent="0.3">
      <c r="A13" s="14"/>
      <c r="B13" s="31" t="s">
        <v>30</v>
      </c>
      <c r="C13" s="39" t="s">
        <v>29</v>
      </c>
      <c r="D13" s="40">
        <v>54</v>
      </c>
      <c r="E13" s="40" t="s">
        <v>3</v>
      </c>
      <c r="F13" s="80">
        <v>10</v>
      </c>
      <c r="G13" s="81"/>
      <c r="H13" s="82"/>
      <c r="I13" s="45">
        <v>1.1499999999999999</v>
      </c>
      <c r="J13" s="95">
        <f>F13*I13</f>
        <v>11.5</v>
      </c>
      <c r="K13" s="96"/>
      <c r="L13" s="15"/>
    </row>
    <row r="14" spans="1:12" s="1" customFormat="1" ht="15" customHeight="1" x14ac:dyDescent="0.3">
      <c r="A14" s="14"/>
      <c r="B14" s="63" t="s">
        <v>4</v>
      </c>
      <c r="C14" s="124" t="s">
        <v>29</v>
      </c>
      <c r="D14" s="65">
        <v>60</v>
      </c>
      <c r="E14" s="67" t="s">
        <v>31</v>
      </c>
      <c r="F14" s="17" t="s">
        <v>5</v>
      </c>
      <c r="G14" s="120">
        <f>F15*$J$8</f>
        <v>36</v>
      </c>
      <c r="H14" s="121"/>
      <c r="I14" s="58">
        <v>-0.21</v>
      </c>
      <c r="J14" s="99">
        <f>G14*I14</f>
        <v>-7.56</v>
      </c>
      <c r="K14" s="100"/>
      <c r="L14" s="15"/>
    </row>
    <row r="15" spans="1:12" s="1" customFormat="1" ht="15" customHeight="1" x14ac:dyDescent="0.3">
      <c r="A15" s="14"/>
      <c r="B15" s="64"/>
      <c r="C15" s="125"/>
      <c r="D15" s="66"/>
      <c r="E15" s="68"/>
      <c r="F15" s="22">
        <v>50</v>
      </c>
      <c r="G15" s="122"/>
      <c r="H15" s="123"/>
      <c r="I15" s="59"/>
      <c r="J15" s="101"/>
      <c r="K15" s="102"/>
      <c r="L15" s="15"/>
    </row>
    <row r="16" spans="1:12" s="1" customFormat="1" ht="30" customHeight="1" thickBot="1" x14ac:dyDescent="0.35">
      <c r="A16" s="14"/>
      <c r="B16" s="107" t="s">
        <v>1</v>
      </c>
      <c r="C16" s="108"/>
      <c r="D16" s="108"/>
      <c r="E16" s="109"/>
      <c r="F16" s="114">
        <v>344.5</v>
      </c>
      <c r="G16" s="115"/>
      <c r="H16" s="116"/>
      <c r="I16" s="46">
        <v>0.41220000000000001</v>
      </c>
      <c r="J16" s="103">
        <f>F16*I16</f>
        <v>142.00290000000001</v>
      </c>
      <c r="K16" s="104"/>
      <c r="L16" s="15"/>
    </row>
    <row r="17" spans="1:12" s="1" customFormat="1" ht="30" customHeight="1" thickTop="1" thickBot="1" x14ac:dyDescent="0.35">
      <c r="A17" s="14"/>
      <c r="B17" s="110" t="s">
        <v>2</v>
      </c>
      <c r="C17" s="111"/>
      <c r="D17" s="111"/>
      <c r="E17" s="112"/>
      <c r="F17" s="117">
        <f>F11+F12+F13+G14+F16</f>
        <v>520.5</v>
      </c>
      <c r="G17" s="118"/>
      <c r="H17" s="119"/>
      <c r="I17" s="47">
        <f>J17/F17</f>
        <v>0.42525052833813642</v>
      </c>
      <c r="J17" s="105">
        <f>SUM(J11:K16)</f>
        <v>221.34290000000001</v>
      </c>
      <c r="K17" s="106"/>
      <c r="L17" s="15"/>
    </row>
    <row r="18" spans="1:12" s="1" customFormat="1" ht="15" thickBot="1" x14ac:dyDescent="0.35">
      <c r="A18" s="14"/>
      <c r="B18" s="16"/>
      <c r="C18" s="16"/>
      <c r="D18" s="16"/>
      <c r="E18" s="16"/>
      <c r="F18" s="24" t="s">
        <v>18</v>
      </c>
      <c r="G18" s="25">
        <f>I20</f>
        <v>530</v>
      </c>
      <c r="H18" s="26" t="s">
        <v>3</v>
      </c>
      <c r="I18" s="3"/>
      <c r="J18" s="2"/>
      <c r="K18" s="2"/>
      <c r="L18" s="15"/>
    </row>
    <row r="19" spans="1:12" s="1" customFormat="1" ht="4.8" customHeight="1" x14ac:dyDescent="0.3">
      <c r="A19" s="14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5"/>
    </row>
    <row r="20" spans="1:12" s="1" customFormat="1" x14ac:dyDescent="0.3">
      <c r="A20" s="14"/>
      <c r="B20" s="113" t="s">
        <v>8</v>
      </c>
      <c r="C20" s="113"/>
      <c r="D20" s="113"/>
      <c r="E20" s="113"/>
      <c r="F20" s="113"/>
      <c r="G20" s="113"/>
      <c r="H20" s="113"/>
      <c r="I20" s="37">
        <v>530</v>
      </c>
      <c r="J20" s="44" t="s">
        <v>3</v>
      </c>
      <c r="K20" s="38" t="s">
        <v>37</v>
      </c>
      <c r="L20" s="15"/>
    </row>
    <row r="21" spans="1:12" s="1" customFormat="1" ht="15" customHeight="1" x14ac:dyDescent="0.3">
      <c r="A21" s="14"/>
      <c r="B21" s="57" t="s">
        <v>26</v>
      </c>
      <c r="C21" s="57"/>
      <c r="D21" s="57"/>
      <c r="E21" s="57"/>
      <c r="F21" s="57"/>
      <c r="G21" s="57"/>
      <c r="H21" s="57"/>
      <c r="I21" s="43">
        <v>0.27</v>
      </c>
      <c r="J21" s="44" t="s">
        <v>38</v>
      </c>
      <c r="K21" s="44">
        <v>0.54</v>
      </c>
      <c r="L21" s="15"/>
    </row>
    <row r="22" spans="1:12" s="1" customFormat="1" ht="4.95" customHeight="1" thickBot="1" x14ac:dyDescent="0.35">
      <c r="A22" s="14"/>
      <c r="B22" s="18"/>
      <c r="C22" s="18"/>
      <c r="D22" s="18"/>
      <c r="E22" s="18"/>
      <c r="F22" s="18"/>
      <c r="G22" s="18"/>
      <c r="H22" s="18"/>
      <c r="I22" s="18"/>
      <c r="J22" s="42"/>
      <c r="K22" s="18"/>
      <c r="L22" s="15"/>
    </row>
    <row r="23" spans="1:12" s="1" customFormat="1" ht="15" customHeight="1" thickBot="1" x14ac:dyDescent="0.35">
      <c r="A23" s="14"/>
      <c r="B23" s="74" t="s">
        <v>15</v>
      </c>
      <c r="C23" s="75"/>
      <c r="D23" s="75"/>
      <c r="E23" s="75"/>
      <c r="F23" s="23">
        <v>1.5</v>
      </c>
      <c r="G23" s="19" t="s">
        <v>14</v>
      </c>
      <c r="H23" s="18"/>
      <c r="I23" s="48" t="s">
        <v>41</v>
      </c>
      <c r="J23" s="23">
        <v>15</v>
      </c>
      <c r="K23" s="54" t="s">
        <v>40</v>
      </c>
      <c r="L23" s="15"/>
    </row>
    <row r="24" spans="1:12" s="1" customFormat="1" ht="3.6" customHeight="1" thickBot="1" x14ac:dyDescent="0.35">
      <c r="A24" s="14"/>
      <c r="B24" s="49"/>
      <c r="C24" s="49"/>
      <c r="D24" s="49"/>
      <c r="E24" s="49"/>
      <c r="F24" s="50"/>
      <c r="G24" s="51"/>
      <c r="H24" s="51"/>
      <c r="I24" s="52"/>
      <c r="J24" s="50"/>
      <c r="K24" s="53"/>
      <c r="L24" s="15"/>
    </row>
    <row r="25" spans="1:12" s="1" customFormat="1" ht="15" customHeight="1" thickBot="1" x14ac:dyDescent="0.35">
      <c r="A25" s="14"/>
      <c r="B25" s="76" t="s">
        <v>42</v>
      </c>
      <c r="C25" s="77"/>
      <c r="D25" s="77"/>
      <c r="E25" s="77"/>
      <c r="F25" s="77"/>
      <c r="G25" s="77"/>
      <c r="H25" s="77"/>
      <c r="I25" s="77"/>
      <c r="J25" s="78">
        <f>F15/J23/24</f>
        <v>0.1388888888888889</v>
      </c>
      <c r="K25" s="79"/>
      <c r="L25" s="15"/>
    </row>
    <row r="26" spans="1:12" s="1" customFormat="1" ht="15" customHeight="1" x14ac:dyDescent="0.3">
      <c r="A26" s="14"/>
      <c r="B26" s="18"/>
      <c r="C26" s="18"/>
      <c r="D26" s="18"/>
      <c r="E26" s="18"/>
      <c r="F26" s="18"/>
      <c r="G26" s="18"/>
      <c r="H26" s="18"/>
      <c r="I26" s="18"/>
      <c r="J26" s="42"/>
      <c r="K26" s="18"/>
      <c r="L26" s="15"/>
    </row>
    <row r="27" spans="1:12" s="1" customFormat="1" ht="15" customHeight="1" x14ac:dyDescent="0.3">
      <c r="A27" s="14"/>
      <c r="B27" s="18" t="s">
        <v>34</v>
      </c>
      <c r="C27" s="18"/>
      <c r="D27" s="72">
        <f>F23*J23</f>
        <v>22.5</v>
      </c>
      <c r="E27" s="72"/>
      <c r="F27" s="72"/>
      <c r="G27" s="72"/>
      <c r="H27" s="18"/>
      <c r="I27" s="18" t="s">
        <v>35</v>
      </c>
      <c r="J27" s="42"/>
      <c r="K27" s="18">
        <f>F15-D27</f>
        <v>27.5</v>
      </c>
      <c r="L27" s="15"/>
    </row>
    <row r="28" spans="1:12" s="1" customFormat="1" ht="15" customHeight="1" x14ac:dyDescent="0.3">
      <c r="A28" s="14"/>
      <c r="B28" s="18" t="s">
        <v>17</v>
      </c>
      <c r="C28" s="18"/>
      <c r="D28" s="73">
        <f>D27*J8</f>
        <v>16.2</v>
      </c>
      <c r="E28" s="73"/>
      <c r="F28" s="73"/>
      <c r="G28" s="73"/>
      <c r="H28" s="18"/>
      <c r="I28" s="18" t="s">
        <v>36</v>
      </c>
      <c r="J28" s="42"/>
      <c r="K28" s="41">
        <f>K27*J8</f>
        <v>19.8</v>
      </c>
      <c r="L28" s="15"/>
    </row>
    <row r="29" spans="1:12" s="1" customFormat="1" ht="15" customHeight="1" x14ac:dyDescent="0.3">
      <c r="A29" s="14"/>
      <c r="B29" s="60" t="s">
        <v>16</v>
      </c>
      <c r="C29" s="61"/>
      <c r="D29" s="61"/>
      <c r="E29" s="62"/>
      <c r="F29" s="69">
        <f>F17-D28</f>
        <v>504.3</v>
      </c>
      <c r="G29" s="70"/>
      <c r="H29" s="71"/>
      <c r="I29" s="20">
        <f>K29/F29</f>
        <v>0.44565714852270477</v>
      </c>
      <c r="J29" s="20"/>
      <c r="K29" s="5">
        <f>J11+J12+J13+J16+(K28*I14)</f>
        <v>224.74490000000003</v>
      </c>
      <c r="L29" s="15"/>
    </row>
    <row r="30" spans="1:12" s="1" customFormat="1" ht="15" customHeight="1" x14ac:dyDescent="0.3">
      <c r="A30" s="14"/>
      <c r="B30" s="18"/>
      <c r="C30" s="18"/>
      <c r="D30" s="18"/>
      <c r="E30" s="18"/>
      <c r="F30" s="18"/>
      <c r="G30" s="18"/>
      <c r="H30" s="18"/>
      <c r="I30" s="18"/>
      <c r="J30" s="42"/>
      <c r="K30" s="18"/>
      <c r="L30" s="15"/>
    </row>
    <row r="31" spans="1:12" s="1" customFormat="1" ht="15" customHeight="1" x14ac:dyDescent="0.3">
      <c r="A31" s="14"/>
      <c r="B31" s="18"/>
      <c r="C31" s="18"/>
      <c r="D31" s="18"/>
      <c r="E31" s="18"/>
      <c r="F31" s="18"/>
      <c r="G31" s="18"/>
      <c r="H31" s="18"/>
      <c r="I31" s="18"/>
      <c r="J31" s="42"/>
      <c r="K31" s="18"/>
      <c r="L31" s="15"/>
    </row>
    <row r="32" spans="1:12" s="1" customFormat="1" ht="15" customHeight="1" x14ac:dyDescent="0.3">
      <c r="A32" s="14"/>
      <c r="B32" s="18"/>
      <c r="C32" s="18"/>
      <c r="D32" s="18"/>
      <c r="E32" s="18"/>
      <c r="F32" s="18"/>
      <c r="G32" s="18"/>
      <c r="H32" s="18"/>
      <c r="I32" s="18"/>
      <c r="J32" s="42"/>
      <c r="K32" s="18"/>
      <c r="L32" s="15"/>
    </row>
    <row r="33" spans="1:12" s="1" customFormat="1" ht="15" customHeight="1" x14ac:dyDescent="0.3">
      <c r="A33" s="14"/>
      <c r="B33" s="18"/>
      <c r="C33" s="18"/>
      <c r="D33" s="18"/>
      <c r="E33" s="18"/>
      <c r="F33" s="18"/>
      <c r="G33" s="18"/>
      <c r="H33" s="18"/>
      <c r="I33" s="18"/>
      <c r="J33" s="42"/>
      <c r="K33" s="18"/>
      <c r="L33" s="15"/>
    </row>
    <row r="34" spans="1:12" s="1" customFormat="1" ht="15" customHeight="1" x14ac:dyDescent="0.3">
      <c r="A34" s="14"/>
      <c r="B34" s="18"/>
      <c r="C34" s="18"/>
      <c r="D34" s="18"/>
      <c r="E34" s="18"/>
      <c r="F34" s="18"/>
      <c r="G34" s="18"/>
      <c r="H34" s="18"/>
      <c r="I34" s="18"/>
      <c r="J34" s="42"/>
      <c r="K34" s="18"/>
      <c r="L34" s="15"/>
    </row>
    <row r="35" spans="1:12" s="1" customFormat="1" ht="15" customHeight="1" x14ac:dyDescent="0.3">
      <c r="A35" s="14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5"/>
    </row>
    <row r="36" spans="1:12" s="1" customFormat="1" ht="15" customHeight="1" x14ac:dyDescent="0.3">
      <c r="A36" s="14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5"/>
    </row>
    <row r="37" spans="1:12" s="1" customFormat="1" ht="23.4" customHeight="1" x14ac:dyDescent="0.3">
      <c r="A37" s="14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5"/>
    </row>
    <row r="38" spans="1:12" s="1" customFormat="1" ht="18.600000000000001" customHeight="1" x14ac:dyDescent="0.3">
      <c r="A38" s="14"/>
      <c r="B38" s="55" t="s">
        <v>9</v>
      </c>
      <c r="C38" s="55"/>
      <c r="D38" s="55"/>
      <c r="E38" s="55"/>
      <c r="F38" s="55"/>
      <c r="G38" s="55"/>
      <c r="H38" s="55"/>
      <c r="I38" s="55"/>
      <c r="J38" s="55"/>
      <c r="K38" s="55"/>
      <c r="L38" s="15"/>
    </row>
    <row r="39" spans="1:12" s="1" customFormat="1" ht="28.8" customHeight="1" x14ac:dyDescent="0.3">
      <c r="A39" s="14"/>
      <c r="B39" s="56" t="s">
        <v>10</v>
      </c>
      <c r="C39" s="56"/>
      <c r="D39" s="56"/>
      <c r="E39" s="56"/>
      <c r="F39" s="56"/>
      <c r="G39" s="56"/>
      <c r="H39" s="56"/>
      <c r="I39" s="56"/>
      <c r="J39" s="56"/>
      <c r="K39" s="56"/>
      <c r="L39" s="15"/>
    </row>
    <row r="40" spans="1:12" ht="15" customHeight="1" thickBot="1" x14ac:dyDescent="0.35">
      <c r="A40" s="35"/>
      <c r="B40" s="36" t="s">
        <v>28</v>
      </c>
      <c r="C40" s="98" t="s">
        <v>39</v>
      </c>
      <c r="D40" s="98"/>
      <c r="E40" s="98"/>
      <c r="F40" s="98"/>
      <c r="G40" s="98"/>
      <c r="H40" s="98"/>
      <c r="I40" s="98"/>
      <c r="J40" s="98"/>
      <c r="K40" s="33" t="s">
        <v>19</v>
      </c>
      <c r="L40" s="34"/>
    </row>
    <row r="41" spans="1:12" ht="15" thickTop="1" x14ac:dyDescent="0.3"/>
  </sheetData>
  <sheetProtection algorithmName="SHA-512" hashValue="jUw+rYeNBrUxvWl1mlYBo1k7GZxeIR7vz1+qGH/FprQ+cjtNYTLQRQRdvEfEXz6LVrmaVO1+ccBcE+iUn7zqiQ==" saltValue="2vsSkesq4U/x9rVPRMFi/A==" spinCount="100000" sheet="1" objects="1" scenarios="1" selectLockedCells="1"/>
  <mergeCells count="41">
    <mergeCell ref="C40:J40"/>
    <mergeCell ref="J12:K12"/>
    <mergeCell ref="J13:K13"/>
    <mergeCell ref="J14:K15"/>
    <mergeCell ref="J16:K16"/>
    <mergeCell ref="J17:K17"/>
    <mergeCell ref="B12:E12"/>
    <mergeCell ref="B16:E16"/>
    <mergeCell ref="B17:E17"/>
    <mergeCell ref="B20:H20"/>
    <mergeCell ref="F16:H16"/>
    <mergeCell ref="F17:H17"/>
    <mergeCell ref="F12:H12"/>
    <mergeCell ref="F13:H13"/>
    <mergeCell ref="G14:H15"/>
    <mergeCell ref="C14:C15"/>
    <mergeCell ref="F11:H11"/>
    <mergeCell ref="B11:E11"/>
    <mergeCell ref="B8:E8"/>
    <mergeCell ref="F2:K4"/>
    <mergeCell ref="B6:G6"/>
    <mergeCell ref="H6:K6"/>
    <mergeCell ref="G8:I8"/>
    <mergeCell ref="F10:H10"/>
    <mergeCell ref="J10:K10"/>
    <mergeCell ref="J11:K11"/>
    <mergeCell ref="J8:K8"/>
    <mergeCell ref="B38:K38"/>
    <mergeCell ref="B39:K39"/>
    <mergeCell ref="B21:H21"/>
    <mergeCell ref="I14:I15"/>
    <mergeCell ref="B29:E29"/>
    <mergeCell ref="B14:B15"/>
    <mergeCell ref="D14:D15"/>
    <mergeCell ref="E14:E15"/>
    <mergeCell ref="F29:H29"/>
    <mergeCell ref="D27:G27"/>
    <mergeCell ref="D28:G28"/>
    <mergeCell ref="B23:E23"/>
    <mergeCell ref="B25:I25"/>
    <mergeCell ref="J25:K25"/>
  </mergeCells>
  <conditionalFormatting sqref="F17:H17">
    <cfRule type="cellIs" dxfId="6" priority="6" operator="lessThanOrEqual">
      <formula>$G$18</formula>
    </cfRule>
    <cfRule type="cellIs" dxfId="5" priority="7" operator="greaterThan">
      <formula>$G$18</formula>
    </cfRule>
  </conditionalFormatting>
  <conditionalFormatting sqref="I17">
    <cfRule type="cellIs" dxfId="4" priority="5" operator="notBetween">
      <formula>$I$21</formula>
      <formula>$K$21</formula>
    </cfRule>
  </conditionalFormatting>
  <conditionalFormatting sqref="F13:H13">
    <cfRule type="cellIs" dxfId="3" priority="3" operator="greaterThan">
      <formula>$D$13</formula>
    </cfRule>
  </conditionalFormatting>
  <conditionalFormatting sqref="F15">
    <cfRule type="cellIs" dxfId="2" priority="2" operator="greaterThan">
      <formula>$D$14</formula>
    </cfRule>
  </conditionalFormatting>
  <conditionalFormatting sqref="F23">
    <cfRule type="cellIs" dxfId="1" priority="8" operator="greaterThanOrEqual">
      <formula>$F$15/$J$23</formula>
    </cfRule>
  </conditionalFormatting>
  <conditionalFormatting sqref="F24">
    <cfRule type="cellIs" dxfId="0" priority="1" operator="greaterThanOrEqual">
      <formula>$F$15/$J$23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E5" sqref="E5"/>
    </sheetView>
  </sheetViews>
  <sheetFormatPr baseColWidth="10" defaultRowHeight="14.4" x14ac:dyDescent="0.3"/>
  <sheetData>
    <row r="1" spans="1:6" x14ac:dyDescent="0.3">
      <c r="A1" t="s">
        <v>11</v>
      </c>
      <c r="B1">
        <v>0.27</v>
      </c>
      <c r="C1">
        <v>0.27</v>
      </c>
      <c r="D1" s="6">
        <v>0.54</v>
      </c>
      <c r="E1">
        <v>0.54</v>
      </c>
      <c r="F1" s="6"/>
    </row>
    <row r="2" spans="1:6" x14ac:dyDescent="0.3">
      <c r="B2">
        <v>300</v>
      </c>
      <c r="C2">
        <v>530</v>
      </c>
      <c r="D2">
        <v>530</v>
      </c>
      <c r="E2">
        <v>300</v>
      </c>
      <c r="F2">
        <v>500</v>
      </c>
    </row>
    <row r="4" spans="1:6" x14ac:dyDescent="0.3">
      <c r="A4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B10" sqref="B10"/>
    </sheetView>
  </sheetViews>
  <sheetFormatPr baseColWidth="10" defaultRowHeight="14.4" x14ac:dyDescent="0.3"/>
  <cols>
    <col min="1" max="1" width="14.77734375" customWidth="1"/>
    <col min="2" max="2" width="68.21875" customWidth="1"/>
  </cols>
  <sheetData>
    <row r="2" spans="1:2" x14ac:dyDescent="0.3">
      <c r="A2" s="27" t="s">
        <v>24</v>
      </c>
    </row>
    <row r="3" spans="1:2" ht="28.8" x14ac:dyDescent="0.3">
      <c r="B3" s="28" t="s">
        <v>25</v>
      </c>
    </row>
    <row r="4" spans="1:2" ht="58.2" customHeight="1" x14ac:dyDescent="0.3">
      <c r="B4" s="28" t="s">
        <v>27</v>
      </c>
    </row>
    <row r="5" spans="1:2" x14ac:dyDescent="0.3">
      <c r="B5" s="29"/>
    </row>
    <row r="6" spans="1:2" x14ac:dyDescent="0.3">
      <c r="B6" s="29"/>
    </row>
    <row r="7" spans="1:2" x14ac:dyDescent="0.3">
      <c r="B7" s="29"/>
    </row>
    <row r="8" spans="1:2" x14ac:dyDescent="0.3">
      <c r="B8" s="29"/>
    </row>
    <row r="9" spans="1:2" x14ac:dyDescent="0.3">
      <c r="B9" s="29"/>
    </row>
    <row r="10" spans="1:2" x14ac:dyDescent="0.3">
      <c r="B10" s="29"/>
    </row>
    <row r="11" spans="1:2" x14ac:dyDescent="0.3">
      <c r="B11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Masse &amp; Centrage</vt:lpstr>
      <vt:lpstr>Définition enveloppe centrage</vt:lpstr>
      <vt:lpstr>Commentaires</vt:lpstr>
      <vt:lpstr>'Masse &amp; Centrage'!Zone_d_impression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FUCHS</dc:creator>
  <cp:lastModifiedBy>Alexis FUCHS</cp:lastModifiedBy>
  <cp:lastPrinted>2020-09-07T13:45:15Z</cp:lastPrinted>
  <dcterms:created xsi:type="dcterms:W3CDTF">2020-09-06T07:45:35Z</dcterms:created>
  <dcterms:modified xsi:type="dcterms:W3CDTF">2024-02-02T10:13:18Z</dcterms:modified>
</cp:coreProperties>
</file>